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eegovg01.sharepoint.com/sites/SISE_ETAG/7 SAO/TPO/RITA+/1. Alategevus 1 strateegilised_uuringud/3 Hindamine/Pakkumused 2025/Rahvastikuandmete simulatsioonimusel_hindamine/Taotlus ETISest/"/>
    </mc:Choice>
  </mc:AlternateContent>
  <xr:revisionPtr revIDLastSave="0" documentId="8_{6FFF8096-0555-45F4-BB4C-23FE99CCC4CA}" xr6:coauthVersionLast="47" xr6:coauthVersionMax="47" xr10:uidLastSave="{00000000-0000-0000-0000-000000000000}"/>
  <bookViews>
    <workbookView xWindow="-120" yWindow="-120" windowWidth="29040" windowHeight="15720" xr2:uid="{F9442076-B257-4057-AD24-88B813754D68}"/>
  </bookViews>
  <sheets>
    <sheet name="Eelarve" sheetId="1" r:id="rId1"/>
    <sheet name="Selgitused" sheetId="3" r:id="rId2"/>
    <sheet name="Ajakav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2" i="1"/>
  <c r="C18" i="1"/>
  <c r="B18" i="1" s="1"/>
  <c r="C14" i="1"/>
  <c r="C10" i="1"/>
  <c r="C6" i="1"/>
  <c r="B6" i="1" s="1"/>
  <c r="C2" i="1"/>
  <c r="B2" i="1" s="1"/>
  <c r="D2" i="1" s="1"/>
  <c r="C2" i="2"/>
  <c r="D2" i="2" s="1"/>
  <c r="E2" i="2" s="1"/>
  <c r="F2" i="2" s="1"/>
  <c r="G2" i="2" s="1"/>
  <c r="H2" i="2" s="1"/>
  <c r="I2" i="2" s="1"/>
  <c r="J2" i="2" s="1"/>
  <c r="K2" i="2" s="1"/>
  <c r="L2" i="2" s="1"/>
  <c r="M2" i="2" s="1"/>
  <c r="N2" i="2" s="1"/>
  <c r="O2" i="2" s="1"/>
  <c r="P2" i="2" s="1"/>
  <c r="Q2" i="2" s="1"/>
  <c r="R2" i="2" s="1"/>
  <c r="S2" i="2" s="1"/>
  <c r="T2" i="2" s="1"/>
  <c r="U2" i="2" s="1"/>
  <c r="V2" i="2" s="1"/>
  <c r="W2" i="2" s="1"/>
  <c r="X2" i="2" s="1"/>
  <c r="Y2" i="2" s="1"/>
  <c r="Z2" i="2" s="1"/>
  <c r="AA2" i="2" s="1"/>
  <c r="AB2" i="2" s="1"/>
  <c r="AC2" i="2" s="1"/>
  <c r="AD2" i="2" s="1"/>
  <c r="AE2" i="2" s="1"/>
  <c r="AF2" i="2" s="1"/>
  <c r="AG2" i="2" s="1"/>
  <c r="AH2" i="2" s="1"/>
  <c r="AI2" i="2" s="1"/>
  <c r="AJ2" i="2" s="1"/>
  <c r="AK2" i="2" s="1"/>
  <c r="AL2" i="2" s="1"/>
  <c r="AM2" i="2" s="1"/>
  <c r="AN2" i="2" s="1"/>
  <c r="AO2" i="2" s="1"/>
  <c r="AP2" i="2" s="1"/>
  <c r="AQ2" i="2" s="1"/>
  <c r="AR2" i="2" s="1"/>
  <c r="AS2" i="2" s="1"/>
  <c r="AT2" i="2" s="1"/>
  <c r="AU2" i="2" s="1"/>
  <c r="AV2" i="2" s="1"/>
  <c r="AW2" i="2" s="1"/>
  <c r="AX2" i="2" s="1"/>
  <c r="AY2" i="2" s="1"/>
  <c r="AZ2" i="2" s="1"/>
  <c r="BA2" i="2" s="1"/>
  <c r="BB2" i="2" s="1"/>
  <c r="BC2" i="2" s="1"/>
  <c r="BD2" i="2" s="1"/>
  <c r="BE2" i="2" s="1"/>
  <c r="BF2" i="2" s="1"/>
  <c r="BG2" i="2" s="1"/>
  <c r="BH2" i="2" s="1"/>
  <c r="BI2" i="2" s="1"/>
  <c r="BJ2" i="2" s="1"/>
  <c r="BK2" i="2" s="1"/>
  <c r="BL2" i="2" s="1"/>
  <c r="BM2" i="2" s="1"/>
  <c r="BN2" i="2" s="1"/>
  <c r="BO2" i="2" s="1"/>
  <c r="BP2" i="2" s="1"/>
  <c r="BQ2" i="2" s="1"/>
  <c r="BR2" i="2" s="1"/>
  <c r="BS2" i="2" s="1"/>
  <c r="BT2" i="2" s="1"/>
  <c r="BU2" i="2" s="1"/>
  <c r="BV2" i="2" s="1"/>
  <c r="BW2" i="2" s="1"/>
  <c r="BX2" i="2" s="1"/>
  <c r="BY2" i="2" s="1"/>
  <c r="BZ2" i="2" s="1"/>
  <c r="CA2" i="2" s="1"/>
  <c r="CB2" i="2" s="1"/>
  <c r="CC2" i="2" s="1"/>
  <c r="CD2" i="2" s="1"/>
  <c r="CE2" i="2" s="1"/>
  <c r="CF2" i="2" s="1"/>
  <c r="CG2" i="2" s="1"/>
  <c r="CH2" i="2" s="1"/>
  <c r="CI2" i="2" s="1"/>
  <c r="CJ2" i="2" s="1"/>
  <c r="CK2" i="2" s="1"/>
  <c r="CL2" i="2" s="1"/>
  <c r="CM2" i="2" s="1"/>
  <c r="CN2" i="2" s="1"/>
  <c r="CO2" i="2" s="1"/>
  <c r="CP2" i="2" s="1"/>
  <c r="CQ2" i="2" s="1"/>
  <c r="CR2" i="2" s="1"/>
  <c r="CS2" i="2" s="1"/>
  <c r="CT2" i="2" s="1"/>
  <c r="CU2" i="2" s="1"/>
  <c r="CV2" i="2" s="1"/>
  <c r="CW2" i="2" s="1"/>
  <c r="CX2" i="2" s="1"/>
  <c r="CY2" i="2" s="1"/>
  <c r="CZ2" i="2" s="1"/>
  <c r="DA2" i="2" s="1"/>
  <c r="C1" i="2"/>
  <c r="D1" i="2" s="1"/>
  <c r="E1" i="2" s="1"/>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 r="BX1" i="2" s="1"/>
  <c r="BY1" i="2" s="1"/>
  <c r="BZ1" i="2" s="1"/>
  <c r="CA1" i="2" s="1"/>
  <c r="CB1" i="2" s="1"/>
  <c r="CC1" i="2" s="1"/>
  <c r="CD1" i="2" s="1"/>
  <c r="CE1" i="2" s="1"/>
  <c r="CF1" i="2" s="1"/>
  <c r="CG1" i="2" s="1"/>
  <c r="CH1" i="2" s="1"/>
  <c r="CI1" i="2" s="1"/>
  <c r="CJ1" i="2" s="1"/>
  <c r="CK1" i="2" s="1"/>
  <c r="CL1" i="2" s="1"/>
  <c r="CM1" i="2" s="1"/>
  <c r="CN1" i="2" s="1"/>
  <c r="CO1" i="2" s="1"/>
  <c r="CP1" i="2" s="1"/>
  <c r="CQ1" i="2" s="1"/>
  <c r="CR1" i="2" s="1"/>
  <c r="CS1" i="2" s="1"/>
  <c r="CT1" i="2" s="1"/>
  <c r="CU1" i="2" s="1"/>
  <c r="CV1" i="2" s="1"/>
  <c r="CW1" i="2" s="1"/>
  <c r="CX1" i="2" s="1"/>
  <c r="CY1" i="2" s="1"/>
  <c r="CZ1" i="2" s="1"/>
  <c r="DA1" i="2" s="1"/>
  <c r="B28" i="1"/>
  <c r="D28" i="1" s="1"/>
  <c r="E28" i="1" s="1"/>
  <c r="B27" i="1"/>
  <c r="D27" i="1" s="1"/>
  <c r="C32" i="1"/>
  <c r="C31" i="1"/>
  <c r="C30" i="1"/>
  <c r="B25" i="1"/>
  <c r="D25" i="1" s="1"/>
  <c r="E25" i="1" s="1"/>
  <c r="B24" i="1"/>
  <c r="D24" i="1" s="1"/>
  <c r="E24" i="1" s="1"/>
  <c r="B23" i="1"/>
  <c r="D23" i="1" s="1"/>
  <c r="E23" i="1" s="1"/>
  <c r="B21" i="1"/>
  <c r="D21" i="1" s="1"/>
  <c r="E21" i="1" s="1"/>
  <c r="B20" i="1"/>
  <c r="D20" i="1" s="1"/>
  <c r="E20" i="1" s="1"/>
  <c r="B19" i="1"/>
  <c r="D19" i="1" s="1"/>
  <c r="E19" i="1" s="1"/>
  <c r="B22" i="1"/>
  <c r="D22" i="1" s="1"/>
  <c r="E22" i="1" s="1"/>
  <c r="B17" i="1"/>
  <c r="D17" i="1" s="1"/>
  <c r="E17" i="1" s="1"/>
  <c r="B16" i="1"/>
  <c r="D16" i="1" s="1"/>
  <c r="E16" i="1" s="1"/>
  <c r="B15" i="1"/>
  <c r="D15" i="1" s="1"/>
  <c r="E15" i="1" s="1"/>
  <c r="B13" i="1"/>
  <c r="D13" i="1" s="1"/>
  <c r="E13" i="1" s="1"/>
  <c r="B12" i="1"/>
  <c r="D12" i="1" s="1"/>
  <c r="E12" i="1" s="1"/>
  <c r="B11" i="1"/>
  <c r="D11" i="1" s="1"/>
  <c r="E11" i="1" s="1"/>
  <c r="B3" i="1"/>
  <c r="D3" i="1" s="1"/>
  <c r="E3" i="1" s="1"/>
  <c r="B4" i="1"/>
  <c r="D4" i="1" s="1"/>
  <c r="E4" i="1" s="1"/>
  <c r="B5" i="1"/>
  <c r="D5" i="1" s="1"/>
  <c r="E5" i="1" s="1"/>
  <c r="B9" i="1"/>
  <c r="D9" i="1" s="1"/>
  <c r="E9" i="1" s="1"/>
  <c r="B8" i="1"/>
  <c r="D8" i="1" s="1"/>
  <c r="E8" i="1" s="1"/>
  <c r="B7" i="1"/>
  <c r="D7" i="1" s="1"/>
  <c r="E7" i="1" s="1"/>
  <c r="B14" i="1"/>
  <c r="D14" i="1" s="1"/>
  <c r="E14" i="1" s="1"/>
  <c r="B10" i="1"/>
  <c r="C29" i="1" l="1"/>
  <c r="B32" i="1"/>
  <c r="E32" i="1"/>
  <c r="D32" i="1"/>
  <c r="B31" i="1"/>
  <c r="E31" i="1"/>
  <c r="D31" i="1"/>
  <c r="E27" i="1"/>
  <c r="E30" i="1" s="1"/>
  <c r="D30" i="1"/>
  <c r="B30" i="1"/>
  <c r="D18" i="1"/>
  <c r="E18" i="1" s="1"/>
  <c r="D10" i="1"/>
  <c r="E10" i="1" s="1"/>
  <c r="D6" i="1"/>
  <c r="E6" i="1" l="1"/>
  <c r="E2" i="1"/>
  <c r="B26" i="1"/>
  <c r="D26" i="1" s="1"/>
  <c r="E26" i="1" s="1"/>
  <c r="B29" i="1" l="1"/>
  <c r="E29" i="1"/>
  <c r="D29" i="1"/>
  <c r="E35" i="1" l="1"/>
</calcChain>
</file>

<file path=xl/sharedStrings.xml><?xml version="1.0" encoding="utf-8"?>
<sst xmlns="http://schemas.openxmlformats.org/spreadsheetml/2006/main" count="78" uniqueCount="46">
  <si>
    <t>1. Tellija vajaduste ja ootuste täpsustamine (TP1)</t>
  </si>
  <si>
    <t>Töötunnid</t>
  </si>
  <si>
    <t>Töönädalad</t>
  </si>
  <si>
    <t>Artikkel</t>
  </si>
  <si>
    <t>Eelarve (km-ta)</t>
  </si>
  <si>
    <t>Eelarve (km-ga)</t>
  </si>
  <si>
    <t>EELARVEPIIRANG</t>
  </si>
  <si>
    <t>JÄÄK</t>
  </si>
  <si>
    <t>6. Mudeli jätkusuutlikkust toetava raamistiku loomine (TP6)</t>
  </si>
  <si>
    <t>7. Uuringu juhtimine (TP7)</t>
  </si>
  <si>
    <t>CentAR</t>
  </si>
  <si>
    <t>TÜ (rahvastik)</t>
  </si>
  <si>
    <t>TÜ (tervis)</t>
  </si>
  <si>
    <t>TÜ</t>
  </si>
  <si>
    <t>KOKKU, sh</t>
  </si>
  <si>
    <t>Selles etapis toimub:</t>
  </si>
  <si>
    <t>Mudeli tellijapoolne testimine ning selle põhjal mudeli täiendamine.</t>
  </si>
  <si>
    <t>Tunnihind</t>
  </si>
  <si>
    <t>5. Mudeli testimine ja täiendamine (TP 5)</t>
  </si>
  <si>
    <t>Toimub kaks tööseminari, kus arutatakse tellijaga läbi nende vajadused ning selle põhjal täpsustatakse uurimisülesannet. Muuhulgas täpsustatakse, milline peaks olema mudeli simulatsioonivõimekus (milliste parameetrite mõju peaks saama simuleerida) ja millist regionaalse jaotuse detailsust soovitakse mudelis näha. Tööpaketi tulemused vormistatakse lühiraportina.</t>
  </si>
  <si>
    <r>
      <t>Vastutus:</t>
    </r>
    <r>
      <rPr>
        <sz val="10"/>
        <color rgb="FF000000"/>
        <rFont val="Aptos"/>
        <family val="2"/>
      </rPr>
      <t xml:space="preserve"> Põhivastutus CentARil, TÜ rahvastiku ja tervise tiimid osalevad aruteludel ja toetavad oma ekspertiisiga.</t>
    </r>
  </si>
  <si>
    <t>Aluseks võetakse pensionite mikrosimulatsioonimudeli ülesehitus.  Seda analüüsitakse koostatakse, uus arhitektuur, mis võtab arvesse tellija ootusi mudeli simulatsioonivõimekusele. Muu hulgas määratakse ära, milliseid sisendandmeid mudel analüüside teostamiseks vajab, milliseid käitumuslike võrrandeid ja millisel kujul hinnatuna on mudeli toimimiseks vaja ning millised joondamistabelid tuleb koostada.</t>
  </si>
  <si>
    <r>
      <t xml:space="preserve">Vastutus: </t>
    </r>
    <r>
      <rPr>
        <sz val="10"/>
        <color rgb="FF000000"/>
        <rFont val="Aptos"/>
        <family val="2"/>
      </rPr>
      <t>Põhivastutus on CentARil, kus on sarnase mudeli ehitamise kogemus. Samas kasvab siit välja valdav osa edasisest tööst mis tähendab, et kogu meeskond peab olema hästi kursis sellega, mida ja miks mudeli sisendiks vaja on.</t>
    </r>
  </si>
  <si>
    <t>3. Mudeli baasandmestiku, käitumuslike seoste ja joondamistabelite loomine (TP3)</t>
  </si>
  <si>
    <t>1. Mudeli alusandmestiku määratlemine (andmed, mida on vaja baasandmestiku, käitumuslike võrrandite ja joondamistabelite koostamiseks) (CentAR, TÜ)</t>
  </si>
  <si>
    <t>2. Andmete töötlemiseks loa taotlemine AKIlt ja SoMi eetikakomiteelt (CentAR)</t>
  </si>
  <si>
    <t>3. Mudeli baasandmestiku koostamine (pseudonümiseeritud andmed iga inimese kohta, mida mudeli simulatsioonide läbiviimiseks kasutatakse) (CentAR, TÜ)</t>
  </si>
  <si>
    <t>4. Käitumuslike võrrandite hindamine (CentAR, TÜ)</t>
  </si>
  <si>
    <t>5. Joondamistabelite koostamine (CentAR, TÜ)</t>
  </si>
  <si>
    <t>Eeldatavalt tuleb sisulises lõikes lahendada selles etapis järgmised ülesanded:</t>
  </si>
  <si>
    <t>1) Sisustada hariduse muutuja ja hariduse omandamise protsess (mis ja kuidas mõjutab hariduse omandamist) (vastutab CentAR)</t>
  </si>
  <si>
    <t>2) Sisustada tervise muutuja(d) ja terviseseisundi muutumise protsess (mis ja kuidas seda mõjutab) (vastutab TÜ tervis)</t>
  </si>
  <si>
    <t>3) Sisustada leibkonna tunnus ning määratleda ära leibkondade tekkimise, nendega liitumise ja sealt lahkumise protsessid (vastutab CentAR)</t>
  </si>
  <si>
    <t>4) Määratleda, kas ja kuidas mõjutavad haridus, tervis, leibkonna kompositsioon (võibolla veel mõni näitaja (nt sissetulek)), sündivust, suremust ja rännet (vastutab TÜ rahvastik).</t>
  </si>
  <si>
    <t>Selles etapis pannakse kokku mikrosimulatsioonimudel. Eelmise etapi tulemused tõlgitakse LIAM2 formaati, viiakse läbi esmased testsimulatsioonid ning tehakse selle põhjal korrektuure. Suure tõenäosusega on vaja pärast testsimulatsioone baasandmestikku, käitumuslike seoseid ja joondamistabeleid täiendada / ümber hinnata.</t>
  </si>
  <si>
    <r>
      <t>Vastutus:</t>
    </r>
    <r>
      <rPr>
        <sz val="10"/>
        <color rgb="FF000000"/>
        <rFont val="Aptos"/>
        <family val="2"/>
      </rPr>
      <t xml:space="preserve"> Mudeli kodeerimise vastutus on CentARil, TÜ aega on protsessi planeeritud arvestades vajadusega kohendada mudeli baasandmestikku, käitumuslikke seoseid ja joondamistabeleid.</t>
    </r>
  </si>
  <si>
    <r>
      <t xml:space="preserve">Vastutus: </t>
    </r>
    <r>
      <rPr>
        <sz val="10"/>
        <color rgb="FF000000"/>
        <rFont val="Aptos"/>
        <family val="2"/>
      </rPr>
      <t>põhivastutus (mudeli funktsionaalne pool) CentARil, võimalik andmete  ja  seoste ümbertegemine / hindamine CentARil ja TÜl.</t>
    </r>
  </si>
  <si>
    <t>Projektijuhtimine, tellijaga aruteluseminaride korraldamine, vahekokkuvõtete ja lõppraportite vormistamine. Oleme lähtunud eeldusest, et selleks kulub mitte rohkem kui 10% projekti eelarvest.</t>
  </si>
  <si>
    <r>
      <t>Vastutab:</t>
    </r>
    <r>
      <rPr>
        <sz val="10"/>
        <color rgb="FF000000"/>
        <rFont val="Aptos"/>
        <family val="2"/>
      </rPr>
      <t xml:space="preserve"> Projekti üldise juhtimise vastutus on TÜ-l, CentAR juhib arendust sisulise poole pealt.</t>
    </r>
  </si>
  <si>
    <r>
      <t>Vastutus:</t>
    </r>
    <r>
      <rPr>
        <sz val="10"/>
        <color rgb="FF000000"/>
        <rFont val="Aptos"/>
        <family val="2"/>
      </rPr>
      <t xml:space="preserve"> Sisuteemade jaotuse eest vastutajad on toodud eelmises punktis.  Lisaks eeltoodule toetab CentAR kogu protsessi LIAM2 alaste teadmistega (mis kujul peavad analüüsi tulemused olema, et sobida LIAM2 mudelisse). </t>
    </r>
  </si>
  <si>
    <t>Nädala alguskuupäev</t>
  </si>
  <si>
    <t>Projektinädala number</t>
  </si>
  <si>
    <t>2. Mudeli arhitektuuri koostamine (TP2)</t>
  </si>
  <si>
    <t>4.  Mudeli ehitamine (TP4)</t>
  </si>
  <si>
    <t>4. Mudeli ehitamine (TP4)</t>
  </si>
  <si>
    <t>Mudeli pikaajalise kasutamise tagamsieks on plaanis järgmised tegevused:
a) Mudel plaanitakse majutada Statistikaametisse
b) Mudeli kood ja andmete ettevalmistus dokumenteeritakse 
c) Mudeli kood on varundatud git repositooriumis
d) Koostatakse mudeli kasutusjuhend
e) Luuakse mudeli videotutvustus
f) Mudelit populariseeritakse teadusartikli, sotsiaalmeedia ja avalike seminari kaudu
g) Kaalutakse alusandmete värskendamise koostöökokkuleppe võimalust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</si>
</sst>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sz val="11"/>
      <color theme="1"/>
      <name val="Aptos"/>
      <family val="2"/>
    </font>
    <font>
      <sz val="9"/>
      <color theme="1"/>
      <name val="Aptos Narrow"/>
      <family val="2"/>
      <charset val="186"/>
      <scheme val="minor"/>
    </font>
    <font>
      <b/>
      <sz val="9"/>
      <color theme="1"/>
      <name val="Aptos Narrow"/>
      <family val="2"/>
      <scheme val="minor"/>
    </font>
    <font>
      <b/>
      <sz val="11"/>
      <color theme="1"/>
      <name val="Aptos Narrow"/>
      <family val="2"/>
      <scheme val="minor"/>
    </font>
    <font>
      <sz val="8"/>
      <color theme="1"/>
      <name val="Aptos Narrow"/>
      <family val="2"/>
      <charset val="186"/>
      <scheme val="minor"/>
    </font>
    <font>
      <i/>
      <sz val="8"/>
      <color theme="1"/>
      <name val="Aptos"/>
      <family val="2"/>
      <charset val="186"/>
    </font>
    <font>
      <i/>
      <sz val="8"/>
      <color theme="1"/>
      <name val="Aptos Narrow"/>
      <family val="2"/>
      <charset val="186"/>
      <scheme val="minor"/>
    </font>
    <font>
      <b/>
      <sz val="9"/>
      <color theme="1"/>
      <name val="Aptos"/>
      <family val="2"/>
      <charset val="186"/>
    </font>
    <font>
      <b/>
      <sz val="10"/>
      <color rgb="FF000000"/>
      <name val="Aptos"/>
      <family val="2"/>
    </font>
    <font>
      <sz val="10"/>
      <color rgb="FF000000"/>
      <name val="Aptos"/>
      <family val="2"/>
    </font>
    <font>
      <i/>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4" fillId="0" borderId="0" xfId="0" applyFont="1"/>
    <xf numFmtId="0" fontId="4" fillId="0" borderId="1" xfId="0" applyFont="1" applyBorder="1"/>
    <xf numFmtId="0" fontId="5" fillId="0" borderId="1" xfId="0" applyFont="1" applyBorder="1"/>
    <xf numFmtId="0" fontId="0" fillId="0" borderId="1" xfId="0" applyBorder="1"/>
    <xf numFmtId="0" fontId="6" fillId="0" borderId="1" xfId="0" applyFont="1" applyBorder="1"/>
    <xf numFmtId="3" fontId="6" fillId="0" borderId="1" xfId="0" applyNumberFormat="1" applyFont="1" applyBorder="1"/>
    <xf numFmtId="9" fontId="0" fillId="0" borderId="0" xfId="1" applyFont="1"/>
    <xf numFmtId="0" fontId="8" fillId="0" borderId="1" xfId="0" applyFont="1" applyBorder="1" applyAlignment="1">
      <alignment horizontal="right" vertical="center"/>
    </xf>
    <xf numFmtId="0" fontId="9" fillId="0" borderId="1" xfId="0" applyFont="1" applyBorder="1"/>
    <xf numFmtId="0" fontId="10" fillId="0" borderId="1" xfId="0" applyFont="1" applyBorder="1" applyAlignment="1">
      <alignment horizontal="left" vertical="center"/>
    </xf>
    <xf numFmtId="0" fontId="2" fillId="0" borderId="1" xfId="0" applyFont="1" applyBorder="1"/>
    <xf numFmtId="0" fontId="0" fillId="0" borderId="0" xfId="0" applyAlignment="1">
      <alignment wrapText="1"/>
    </xf>
    <xf numFmtId="164" fontId="0" fillId="0" borderId="0" xfId="1" applyNumberFormat="1" applyFont="1"/>
    <xf numFmtId="0" fontId="11" fillId="0" borderId="3" xfId="0" applyFont="1" applyBorder="1" applyAlignment="1">
      <alignment vertical="center" wrapText="1"/>
    </xf>
    <xf numFmtId="0" fontId="12" fillId="0" borderId="5" xfId="0" applyFont="1" applyBorder="1" applyAlignment="1">
      <alignment vertical="center" wrapText="1"/>
    </xf>
    <xf numFmtId="0" fontId="11" fillId="0" borderId="4" xfId="0" applyFont="1" applyBorder="1" applyAlignment="1">
      <alignment vertical="center" wrapText="1"/>
    </xf>
    <xf numFmtId="0" fontId="12" fillId="0" borderId="4" xfId="0" applyFont="1" applyBorder="1" applyAlignment="1">
      <alignment vertical="center" wrapText="1"/>
    </xf>
    <xf numFmtId="0" fontId="11" fillId="0" borderId="5" xfId="0" applyFont="1" applyBorder="1" applyAlignment="1">
      <alignment vertical="center" wrapText="1"/>
    </xf>
    <xf numFmtId="0" fontId="3" fillId="0" borderId="0" xfId="0" applyFont="1" applyAlignment="1">
      <alignment vertical="center"/>
    </xf>
    <xf numFmtId="14" fontId="7" fillId="0" borderId="0" xfId="0" applyNumberFormat="1" applyFont="1" applyAlignment="1">
      <alignment textRotation="90"/>
    </xf>
    <xf numFmtId="0" fontId="13" fillId="0" borderId="0" xfId="0" applyFont="1" applyAlignment="1">
      <alignment horizontal="right"/>
    </xf>
    <xf numFmtId="0" fontId="0" fillId="2" borderId="1" xfId="0" applyFill="1" applyBorder="1"/>
    <xf numFmtId="0" fontId="0" fillId="3" borderId="1" xfId="0" applyFill="1" applyBorder="1"/>
    <xf numFmtId="164" fontId="9" fillId="0" borderId="2" xfId="1" applyNumberFormat="1" applyFont="1" applyFill="1" applyBorder="1"/>
  </cellXfs>
  <cellStyles count="2">
    <cellStyle name="Normaallaad" xfId="0" builtinId="0"/>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0ADEA-F497-4A00-B74C-1C2D2880B618}">
  <dimension ref="A1:G38"/>
  <sheetViews>
    <sheetView tabSelected="1" workbookViewId="0">
      <selection activeCell="E24" sqref="E24"/>
    </sheetView>
  </sheetViews>
  <sheetFormatPr defaultRowHeight="15" x14ac:dyDescent="0.25"/>
  <cols>
    <col min="1" max="1" width="64.28515625" style="1" bestFit="1" customWidth="1"/>
    <col min="2" max="2" width="8" bestFit="1" customWidth="1"/>
    <col min="3" max="3" width="9.140625" bestFit="1" customWidth="1"/>
    <col min="4" max="4" width="11.85546875" bestFit="1" customWidth="1"/>
    <col min="5" max="5" width="12.140625" bestFit="1" customWidth="1"/>
    <col min="6" max="6" width="11" bestFit="1" customWidth="1"/>
  </cols>
  <sheetData>
    <row r="1" spans="1:7" x14ac:dyDescent="0.25">
      <c r="A1" s="2" t="s">
        <v>3</v>
      </c>
      <c r="B1" s="3" t="s">
        <v>1</v>
      </c>
      <c r="C1" s="3" t="s">
        <v>2</v>
      </c>
      <c r="D1" s="3" t="s">
        <v>4</v>
      </c>
      <c r="E1" s="3" t="s">
        <v>5</v>
      </c>
    </row>
    <row r="2" spans="1:7" x14ac:dyDescent="0.25">
      <c r="A2" s="10" t="s">
        <v>0</v>
      </c>
      <c r="B2" s="11">
        <f>C2*40</f>
        <v>80</v>
      </c>
      <c r="C2" s="11">
        <f>SUM(C3:C5)</f>
        <v>2</v>
      </c>
      <c r="D2" s="11">
        <f>B2*100</f>
        <v>8000</v>
      </c>
      <c r="E2" s="11">
        <f>D2*1.24</f>
        <v>9920</v>
      </c>
    </row>
    <row r="3" spans="1:7" x14ac:dyDescent="0.25">
      <c r="A3" s="8" t="s">
        <v>10</v>
      </c>
      <c r="B3" s="9">
        <f t="shared" ref="B3:B5" si="0">C3*40</f>
        <v>40</v>
      </c>
      <c r="C3" s="9">
        <v>1</v>
      </c>
      <c r="D3" s="9">
        <f t="shared" ref="D3:D5" si="1">B3*100</f>
        <v>4000</v>
      </c>
      <c r="E3" s="9">
        <f t="shared" ref="E3:E25" si="2">D3*1.24</f>
        <v>4960</v>
      </c>
    </row>
    <row r="4" spans="1:7" x14ac:dyDescent="0.25">
      <c r="A4" s="8" t="s">
        <v>11</v>
      </c>
      <c r="B4" s="9">
        <f t="shared" si="0"/>
        <v>20</v>
      </c>
      <c r="C4" s="9">
        <v>0.5</v>
      </c>
      <c r="D4" s="9">
        <f t="shared" si="1"/>
        <v>2000</v>
      </c>
      <c r="E4" s="9">
        <f t="shared" si="2"/>
        <v>2480</v>
      </c>
    </row>
    <row r="5" spans="1:7" x14ac:dyDescent="0.25">
      <c r="A5" s="8" t="s">
        <v>12</v>
      </c>
      <c r="B5" s="9">
        <f t="shared" si="0"/>
        <v>20</v>
      </c>
      <c r="C5" s="9">
        <v>0.5</v>
      </c>
      <c r="D5" s="9">
        <f t="shared" si="1"/>
        <v>2000</v>
      </c>
      <c r="E5" s="9">
        <f t="shared" si="2"/>
        <v>2480</v>
      </c>
    </row>
    <row r="6" spans="1:7" x14ac:dyDescent="0.25">
      <c r="A6" s="10" t="s">
        <v>42</v>
      </c>
      <c r="B6" s="11">
        <f t="shared" ref="B6:B28" si="3">C6*40</f>
        <v>400</v>
      </c>
      <c r="C6" s="11">
        <f>SUM(C7:C9)</f>
        <v>10</v>
      </c>
      <c r="D6" s="11">
        <f t="shared" ref="D6:D28" si="4">B6*100</f>
        <v>40000</v>
      </c>
      <c r="E6" s="11">
        <f t="shared" ref="E6:E28" si="5">D6*1.24</f>
        <v>49600</v>
      </c>
    </row>
    <row r="7" spans="1:7" x14ac:dyDescent="0.25">
      <c r="A7" s="8" t="s">
        <v>10</v>
      </c>
      <c r="B7" s="9">
        <f t="shared" si="3"/>
        <v>240</v>
      </c>
      <c r="C7" s="9">
        <v>6</v>
      </c>
      <c r="D7" s="9">
        <f t="shared" si="4"/>
        <v>24000</v>
      </c>
      <c r="E7" s="9">
        <f t="shared" si="2"/>
        <v>29760</v>
      </c>
    </row>
    <row r="8" spans="1:7" x14ac:dyDescent="0.25">
      <c r="A8" s="8" t="s">
        <v>11</v>
      </c>
      <c r="B8" s="9">
        <f t="shared" si="3"/>
        <v>80</v>
      </c>
      <c r="C8" s="9">
        <v>2</v>
      </c>
      <c r="D8" s="9">
        <f t="shared" si="4"/>
        <v>8000</v>
      </c>
      <c r="E8" s="9">
        <f t="shared" si="2"/>
        <v>9920</v>
      </c>
    </row>
    <row r="9" spans="1:7" x14ac:dyDescent="0.25">
      <c r="A9" s="8" t="s">
        <v>12</v>
      </c>
      <c r="B9" s="9">
        <f t="shared" si="3"/>
        <v>80</v>
      </c>
      <c r="C9" s="9">
        <v>2</v>
      </c>
      <c r="D9" s="9">
        <f t="shared" si="4"/>
        <v>8000</v>
      </c>
      <c r="E9" s="9">
        <f t="shared" si="2"/>
        <v>9920</v>
      </c>
    </row>
    <row r="10" spans="1:7" x14ac:dyDescent="0.25">
      <c r="A10" s="10" t="s">
        <v>23</v>
      </c>
      <c r="B10" s="11">
        <f t="shared" si="3"/>
        <v>1040</v>
      </c>
      <c r="C10" s="11">
        <f>SUM(C11:C13)</f>
        <v>26</v>
      </c>
      <c r="D10" s="11">
        <f t="shared" si="4"/>
        <v>104000</v>
      </c>
      <c r="E10" s="11">
        <f t="shared" si="5"/>
        <v>128960</v>
      </c>
      <c r="G10" s="12"/>
    </row>
    <row r="11" spans="1:7" x14ac:dyDescent="0.25">
      <c r="A11" s="8" t="s">
        <v>10</v>
      </c>
      <c r="B11" s="9">
        <f t="shared" si="3"/>
        <v>320</v>
      </c>
      <c r="C11" s="9">
        <v>8</v>
      </c>
      <c r="D11" s="9">
        <f t="shared" ref="D11:D13" si="6">B11*100</f>
        <v>32000</v>
      </c>
      <c r="E11" s="9">
        <f t="shared" si="2"/>
        <v>39680</v>
      </c>
      <c r="G11" s="12"/>
    </row>
    <row r="12" spans="1:7" x14ac:dyDescent="0.25">
      <c r="A12" s="8" t="s">
        <v>11</v>
      </c>
      <c r="B12" s="9">
        <f t="shared" si="3"/>
        <v>400</v>
      </c>
      <c r="C12" s="9">
        <v>10</v>
      </c>
      <c r="D12" s="9">
        <f t="shared" si="6"/>
        <v>40000</v>
      </c>
      <c r="E12" s="9">
        <f t="shared" si="2"/>
        <v>49600</v>
      </c>
    </row>
    <row r="13" spans="1:7" x14ac:dyDescent="0.25">
      <c r="A13" s="8" t="s">
        <v>12</v>
      </c>
      <c r="B13" s="9">
        <f t="shared" si="3"/>
        <v>320</v>
      </c>
      <c r="C13" s="9">
        <v>8</v>
      </c>
      <c r="D13" s="9">
        <f t="shared" si="6"/>
        <v>32000</v>
      </c>
      <c r="E13" s="9">
        <f t="shared" si="2"/>
        <v>39680</v>
      </c>
    </row>
    <row r="14" spans="1:7" x14ac:dyDescent="0.25">
      <c r="A14" s="10" t="s">
        <v>43</v>
      </c>
      <c r="B14" s="11">
        <f t="shared" si="3"/>
        <v>1040</v>
      </c>
      <c r="C14" s="11">
        <f>SUM(C15:C17)</f>
        <v>26</v>
      </c>
      <c r="D14" s="11">
        <f t="shared" ref="D14:D17" si="7">B14*100</f>
        <v>104000</v>
      </c>
      <c r="E14" s="11">
        <f t="shared" si="5"/>
        <v>128960</v>
      </c>
    </row>
    <row r="15" spans="1:7" x14ac:dyDescent="0.25">
      <c r="A15" s="8" t="s">
        <v>10</v>
      </c>
      <c r="B15" s="9">
        <f t="shared" si="3"/>
        <v>800</v>
      </c>
      <c r="C15" s="9">
        <v>20</v>
      </c>
      <c r="D15" s="9">
        <f t="shared" si="7"/>
        <v>80000</v>
      </c>
      <c r="E15" s="9">
        <f t="shared" si="2"/>
        <v>99200</v>
      </c>
    </row>
    <row r="16" spans="1:7" x14ac:dyDescent="0.25">
      <c r="A16" s="8" t="s">
        <v>11</v>
      </c>
      <c r="B16" s="9">
        <f t="shared" si="3"/>
        <v>120</v>
      </c>
      <c r="C16" s="9">
        <v>3</v>
      </c>
      <c r="D16" s="9">
        <f t="shared" si="7"/>
        <v>12000</v>
      </c>
      <c r="E16" s="9">
        <f t="shared" si="2"/>
        <v>14880</v>
      </c>
    </row>
    <row r="17" spans="1:6" x14ac:dyDescent="0.25">
      <c r="A17" s="8" t="s">
        <v>12</v>
      </c>
      <c r="B17" s="9">
        <f t="shared" si="3"/>
        <v>120</v>
      </c>
      <c r="C17" s="9">
        <v>3</v>
      </c>
      <c r="D17" s="9">
        <f t="shared" si="7"/>
        <v>12000</v>
      </c>
      <c r="E17" s="9">
        <f t="shared" si="2"/>
        <v>14880</v>
      </c>
    </row>
    <row r="18" spans="1:6" x14ac:dyDescent="0.25">
      <c r="A18" s="10" t="s">
        <v>18</v>
      </c>
      <c r="B18" s="11">
        <f t="shared" si="3"/>
        <v>320</v>
      </c>
      <c r="C18" s="11">
        <f>SUM(C19:C21)</f>
        <v>8</v>
      </c>
      <c r="D18" s="11">
        <f t="shared" si="4"/>
        <v>32000</v>
      </c>
      <c r="E18" s="11">
        <f t="shared" si="5"/>
        <v>39680</v>
      </c>
    </row>
    <row r="19" spans="1:6" x14ac:dyDescent="0.25">
      <c r="A19" s="8" t="s">
        <v>10</v>
      </c>
      <c r="B19" s="9">
        <f t="shared" si="3"/>
        <v>160</v>
      </c>
      <c r="C19" s="9">
        <v>4</v>
      </c>
      <c r="D19" s="9">
        <f t="shared" si="4"/>
        <v>16000</v>
      </c>
      <c r="E19" s="9">
        <f t="shared" si="2"/>
        <v>19840</v>
      </c>
    </row>
    <row r="20" spans="1:6" x14ac:dyDescent="0.25">
      <c r="A20" s="8" t="s">
        <v>11</v>
      </c>
      <c r="B20" s="9">
        <f t="shared" si="3"/>
        <v>80</v>
      </c>
      <c r="C20" s="9">
        <v>2</v>
      </c>
      <c r="D20" s="9">
        <f t="shared" si="4"/>
        <v>8000</v>
      </c>
      <c r="E20" s="9">
        <f t="shared" si="2"/>
        <v>9920</v>
      </c>
    </row>
    <row r="21" spans="1:6" x14ac:dyDescent="0.25">
      <c r="A21" s="8" t="s">
        <v>12</v>
      </c>
      <c r="B21" s="9">
        <f t="shared" si="3"/>
        <v>80</v>
      </c>
      <c r="C21" s="9">
        <v>2</v>
      </c>
      <c r="D21" s="9">
        <f t="shared" si="4"/>
        <v>8000</v>
      </c>
      <c r="E21" s="9">
        <f t="shared" si="2"/>
        <v>9920</v>
      </c>
    </row>
    <row r="22" spans="1:6" x14ac:dyDescent="0.25">
      <c r="A22" s="10" t="s">
        <v>8</v>
      </c>
      <c r="B22" s="11">
        <f t="shared" si="3"/>
        <v>200</v>
      </c>
      <c r="C22" s="11">
        <f>SUM(C23:C25)</f>
        <v>5</v>
      </c>
      <c r="D22" s="11">
        <f t="shared" si="4"/>
        <v>20000</v>
      </c>
      <c r="E22" s="11">
        <f t="shared" si="5"/>
        <v>24800</v>
      </c>
    </row>
    <row r="23" spans="1:6" x14ac:dyDescent="0.25">
      <c r="A23" s="8" t="s">
        <v>10</v>
      </c>
      <c r="B23" s="9">
        <f t="shared" si="3"/>
        <v>40</v>
      </c>
      <c r="C23" s="9">
        <v>1</v>
      </c>
      <c r="D23" s="9">
        <f t="shared" si="4"/>
        <v>4000</v>
      </c>
      <c r="E23" s="9">
        <f t="shared" si="2"/>
        <v>4960</v>
      </c>
    </row>
    <row r="24" spans="1:6" x14ac:dyDescent="0.25">
      <c r="A24" s="8" t="s">
        <v>11</v>
      </c>
      <c r="B24" s="9">
        <f t="shared" si="3"/>
        <v>160</v>
      </c>
      <c r="C24" s="9">
        <v>4</v>
      </c>
      <c r="D24" s="9">
        <f t="shared" si="4"/>
        <v>16000</v>
      </c>
      <c r="E24" s="9">
        <f t="shared" si="2"/>
        <v>19840</v>
      </c>
    </row>
    <row r="25" spans="1:6" x14ac:dyDescent="0.25">
      <c r="A25" s="8" t="s">
        <v>12</v>
      </c>
      <c r="B25" s="9">
        <f t="shared" si="3"/>
        <v>0</v>
      </c>
      <c r="C25" s="9">
        <v>0</v>
      </c>
      <c r="D25" s="9">
        <f t="shared" si="4"/>
        <v>0</v>
      </c>
      <c r="E25" s="9">
        <f t="shared" si="2"/>
        <v>0</v>
      </c>
    </row>
    <row r="26" spans="1:6" x14ac:dyDescent="0.25">
      <c r="A26" s="10" t="s">
        <v>9</v>
      </c>
      <c r="B26" s="11">
        <f t="shared" si="3"/>
        <v>332</v>
      </c>
      <c r="C26" s="11">
        <f>C27+C28</f>
        <v>8.3000000000000007</v>
      </c>
      <c r="D26" s="11">
        <f t="shared" si="4"/>
        <v>33200</v>
      </c>
      <c r="E26" s="11">
        <f t="shared" si="5"/>
        <v>41168</v>
      </c>
      <c r="F26" s="13"/>
    </row>
    <row r="27" spans="1:6" x14ac:dyDescent="0.25">
      <c r="A27" s="8" t="s">
        <v>10</v>
      </c>
      <c r="B27" s="9">
        <f t="shared" si="3"/>
        <v>120</v>
      </c>
      <c r="C27" s="9">
        <v>3</v>
      </c>
      <c r="D27" s="9">
        <f t="shared" si="4"/>
        <v>12000</v>
      </c>
      <c r="E27" s="9">
        <f t="shared" si="5"/>
        <v>14880</v>
      </c>
      <c r="F27" s="7"/>
    </row>
    <row r="28" spans="1:6" x14ac:dyDescent="0.25">
      <c r="A28" s="8" t="s">
        <v>13</v>
      </c>
      <c r="B28" s="9">
        <f t="shared" si="3"/>
        <v>212</v>
      </c>
      <c r="C28" s="9">
        <v>5.3</v>
      </c>
      <c r="D28" s="9">
        <f t="shared" si="4"/>
        <v>21200</v>
      </c>
      <c r="E28" s="9">
        <f t="shared" si="5"/>
        <v>26288</v>
      </c>
      <c r="F28" s="7"/>
    </row>
    <row r="29" spans="1:6" x14ac:dyDescent="0.25">
      <c r="A29" s="3" t="s">
        <v>14</v>
      </c>
      <c r="B29" s="5">
        <f t="shared" ref="B29:E31" si="8">B2+B6+B10+B14+B18+B22+B26</f>
        <v>3412</v>
      </c>
      <c r="C29" s="5">
        <f t="shared" si="8"/>
        <v>85.3</v>
      </c>
      <c r="D29" s="5">
        <f t="shared" si="8"/>
        <v>341200</v>
      </c>
      <c r="E29" s="5">
        <f t="shared" si="8"/>
        <v>423088</v>
      </c>
    </row>
    <row r="30" spans="1:6" x14ac:dyDescent="0.25">
      <c r="A30" s="8" t="s">
        <v>10</v>
      </c>
      <c r="B30" s="9">
        <f t="shared" si="8"/>
        <v>1720</v>
      </c>
      <c r="C30" s="9">
        <f t="shared" si="8"/>
        <v>43</v>
      </c>
      <c r="D30" s="9">
        <f t="shared" si="8"/>
        <v>172000</v>
      </c>
      <c r="E30" s="9">
        <f t="shared" si="8"/>
        <v>213280</v>
      </c>
      <c r="F30" s="24"/>
    </row>
    <row r="31" spans="1:6" x14ac:dyDescent="0.25">
      <c r="A31" s="8" t="s">
        <v>11</v>
      </c>
      <c r="B31" s="9">
        <f t="shared" si="8"/>
        <v>1072</v>
      </c>
      <c r="C31" s="9">
        <f t="shared" si="8"/>
        <v>26.8</v>
      </c>
      <c r="D31" s="9">
        <f t="shared" si="8"/>
        <v>107200</v>
      </c>
      <c r="E31" s="9">
        <f t="shared" si="8"/>
        <v>132928</v>
      </c>
      <c r="F31" s="24"/>
    </row>
    <row r="32" spans="1:6" x14ac:dyDescent="0.25">
      <c r="A32" s="8" t="s">
        <v>12</v>
      </c>
      <c r="B32" s="9">
        <f>B5+B9+B13+B17+B21+B25</f>
        <v>620</v>
      </c>
      <c r="C32" s="9">
        <f>C5+C9+C13+C17+C21+C25</f>
        <v>15.5</v>
      </c>
      <c r="D32" s="9">
        <f>D5+D9+D13+D17+D21+D25</f>
        <v>62000</v>
      </c>
      <c r="E32" s="9">
        <f>E5+E9+E13+E17+E21+E25</f>
        <v>76880</v>
      </c>
      <c r="F32" s="24"/>
    </row>
    <row r="34" spans="1:5" x14ac:dyDescent="0.25">
      <c r="A34" s="3" t="s">
        <v>6</v>
      </c>
      <c r="B34" s="5"/>
      <c r="C34" s="5"/>
      <c r="D34" s="5"/>
      <c r="E34" s="6">
        <v>423500</v>
      </c>
    </row>
    <row r="35" spans="1:5" x14ac:dyDescent="0.25">
      <c r="A35" s="3" t="s">
        <v>7</v>
      </c>
      <c r="B35" s="5"/>
      <c r="C35" s="5"/>
      <c r="D35" s="5"/>
      <c r="E35" s="6">
        <f>E34-E29</f>
        <v>412</v>
      </c>
    </row>
    <row r="38" spans="1:5" x14ac:dyDescent="0.25">
      <c r="D38" t="s">
        <v>17</v>
      </c>
      <c r="E38">
        <v>100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A2B7-997F-437D-A6C8-034EAD56F17A}">
  <dimension ref="A1:A31"/>
  <sheetViews>
    <sheetView workbookViewId="0">
      <selection activeCell="A34" sqref="A34"/>
    </sheetView>
  </sheetViews>
  <sheetFormatPr defaultRowHeight="15" x14ac:dyDescent="0.25"/>
  <cols>
    <col min="1" max="1" width="83" customWidth="1"/>
  </cols>
  <sheetData>
    <row r="1" spans="1:1" ht="15.75" thickBot="1" x14ac:dyDescent="0.3">
      <c r="A1" s="14" t="s">
        <v>0</v>
      </c>
    </row>
    <row r="2" spans="1:1" ht="54" x14ac:dyDescent="0.25">
      <c r="A2" s="15" t="s">
        <v>19</v>
      </c>
    </row>
    <row r="3" spans="1:1" ht="27.75" thickBot="1" x14ac:dyDescent="0.3">
      <c r="A3" s="16" t="s">
        <v>20</v>
      </c>
    </row>
    <row r="4" spans="1:1" ht="15.75" thickBot="1" x14ac:dyDescent="0.3">
      <c r="A4" s="16" t="s">
        <v>42</v>
      </c>
    </row>
    <row r="5" spans="1:1" ht="67.5" x14ac:dyDescent="0.25">
      <c r="A5" s="15" t="s">
        <v>21</v>
      </c>
    </row>
    <row r="6" spans="1:1" ht="41.25" thickBot="1" x14ac:dyDescent="0.3">
      <c r="A6" s="16" t="s">
        <v>22</v>
      </c>
    </row>
    <row r="7" spans="1:1" ht="15.75" thickBot="1" x14ac:dyDescent="0.3">
      <c r="A7" s="16" t="s">
        <v>23</v>
      </c>
    </row>
    <row r="8" spans="1:1" x14ac:dyDescent="0.25">
      <c r="A8" s="15" t="s">
        <v>15</v>
      </c>
    </row>
    <row r="9" spans="1:1" ht="27" x14ac:dyDescent="0.25">
      <c r="A9" s="15" t="s">
        <v>24</v>
      </c>
    </row>
    <row r="10" spans="1:1" x14ac:dyDescent="0.25">
      <c r="A10" s="15" t="s">
        <v>25</v>
      </c>
    </row>
    <row r="11" spans="1:1" ht="27" x14ac:dyDescent="0.25">
      <c r="A11" s="15" t="s">
        <v>26</v>
      </c>
    </row>
    <row r="12" spans="1:1" x14ac:dyDescent="0.25">
      <c r="A12" s="15" t="s">
        <v>27</v>
      </c>
    </row>
    <row r="13" spans="1:1" x14ac:dyDescent="0.25">
      <c r="A13" s="15" t="s">
        <v>28</v>
      </c>
    </row>
    <row r="14" spans="1:1" x14ac:dyDescent="0.25">
      <c r="A14" s="15" t="s">
        <v>29</v>
      </c>
    </row>
    <row r="15" spans="1:1" ht="27" x14ac:dyDescent="0.25">
      <c r="A15" s="15" t="s">
        <v>30</v>
      </c>
    </row>
    <row r="16" spans="1:1" ht="27" x14ac:dyDescent="0.25">
      <c r="A16" s="15" t="s">
        <v>31</v>
      </c>
    </row>
    <row r="17" spans="1:1" ht="27" x14ac:dyDescent="0.25">
      <c r="A17" s="15" t="s">
        <v>32</v>
      </c>
    </row>
    <row r="18" spans="1:1" ht="27" x14ac:dyDescent="0.25">
      <c r="A18" s="15" t="s">
        <v>33</v>
      </c>
    </row>
    <row r="19" spans="1:1" ht="40.5" x14ac:dyDescent="0.25">
      <c r="A19" s="18" t="s">
        <v>39</v>
      </c>
    </row>
    <row r="20" spans="1:1" ht="15.75" thickBot="1" x14ac:dyDescent="0.3">
      <c r="A20" s="16" t="s">
        <v>43</v>
      </c>
    </row>
    <row r="21" spans="1:1" ht="54" x14ac:dyDescent="0.25">
      <c r="A21" s="15" t="s">
        <v>34</v>
      </c>
    </row>
    <row r="22" spans="1:1" ht="27.75" thickBot="1" x14ac:dyDescent="0.3">
      <c r="A22" s="16" t="s">
        <v>35</v>
      </c>
    </row>
    <row r="23" spans="1:1" ht="15.75" thickBot="1" x14ac:dyDescent="0.3">
      <c r="A23" s="16" t="s">
        <v>18</v>
      </c>
    </row>
    <row r="24" spans="1:1" x14ac:dyDescent="0.25">
      <c r="A24" s="15" t="s">
        <v>16</v>
      </c>
    </row>
    <row r="25" spans="1:1" ht="27.75" thickBot="1" x14ac:dyDescent="0.3">
      <c r="A25" s="16" t="s">
        <v>36</v>
      </c>
    </row>
    <row r="26" spans="1:1" ht="15.75" thickBot="1" x14ac:dyDescent="0.3">
      <c r="A26" s="16" t="s">
        <v>8</v>
      </c>
    </row>
    <row r="27" spans="1:1" ht="108.75" thickBot="1" x14ac:dyDescent="0.3">
      <c r="A27" s="17" t="s">
        <v>45</v>
      </c>
    </row>
    <row r="28" spans="1:1" ht="15.75" thickBot="1" x14ac:dyDescent="0.3">
      <c r="A28" s="16" t="s">
        <v>9</v>
      </c>
    </row>
    <row r="29" spans="1:1" ht="27" x14ac:dyDescent="0.25">
      <c r="A29" s="15" t="s">
        <v>37</v>
      </c>
    </row>
    <row r="30" spans="1:1" ht="15.75" thickBot="1" x14ac:dyDescent="0.3">
      <c r="A30" s="16" t="s">
        <v>38</v>
      </c>
    </row>
    <row r="31" spans="1:1" x14ac:dyDescent="0.25">
      <c r="A31" s="1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302C-88F6-4688-B8CF-85ABF9A7B156}">
  <dimension ref="A1:DV9"/>
  <sheetViews>
    <sheetView zoomScale="97" zoomScaleNormal="40" workbookViewId="0">
      <selection activeCell="A17" sqref="A17"/>
    </sheetView>
  </sheetViews>
  <sheetFormatPr defaultRowHeight="15" x14ac:dyDescent="0.25"/>
  <cols>
    <col min="1" max="1" width="67.5703125" bestFit="1" customWidth="1"/>
    <col min="2" max="100" width="3" bestFit="1" customWidth="1"/>
    <col min="101" max="105" width="4" bestFit="1" customWidth="1"/>
  </cols>
  <sheetData>
    <row r="1" spans="1:126" ht="45.75" x14ac:dyDescent="0.25">
      <c r="A1" s="21" t="s">
        <v>40</v>
      </c>
      <c r="B1" s="20">
        <v>45964</v>
      </c>
      <c r="C1" s="20">
        <f>B1+7</f>
        <v>45971</v>
      </c>
      <c r="D1" s="20">
        <f t="shared" ref="D1:AS1" si="0">C1+7</f>
        <v>45978</v>
      </c>
      <c r="E1" s="20">
        <f t="shared" si="0"/>
        <v>45985</v>
      </c>
      <c r="F1" s="20">
        <f t="shared" si="0"/>
        <v>45992</v>
      </c>
      <c r="G1" s="20">
        <f t="shared" si="0"/>
        <v>45999</v>
      </c>
      <c r="H1" s="20">
        <f t="shared" si="0"/>
        <v>46006</v>
      </c>
      <c r="I1" s="20">
        <f t="shared" si="0"/>
        <v>46013</v>
      </c>
      <c r="J1" s="20">
        <f t="shared" si="0"/>
        <v>46020</v>
      </c>
      <c r="K1" s="20">
        <f t="shared" si="0"/>
        <v>46027</v>
      </c>
      <c r="L1" s="20">
        <f t="shared" si="0"/>
        <v>46034</v>
      </c>
      <c r="M1" s="20">
        <f t="shared" si="0"/>
        <v>46041</v>
      </c>
      <c r="N1" s="20">
        <f t="shared" si="0"/>
        <v>46048</v>
      </c>
      <c r="O1" s="20">
        <f t="shared" si="0"/>
        <v>46055</v>
      </c>
      <c r="P1" s="20">
        <f t="shared" si="0"/>
        <v>46062</v>
      </c>
      <c r="Q1" s="20">
        <f t="shared" si="0"/>
        <v>46069</v>
      </c>
      <c r="R1" s="20">
        <f t="shared" si="0"/>
        <v>46076</v>
      </c>
      <c r="S1" s="20">
        <f t="shared" si="0"/>
        <v>46083</v>
      </c>
      <c r="T1" s="20">
        <f t="shared" si="0"/>
        <v>46090</v>
      </c>
      <c r="U1" s="20">
        <f t="shared" si="0"/>
        <v>46097</v>
      </c>
      <c r="V1" s="20">
        <f t="shared" si="0"/>
        <v>46104</v>
      </c>
      <c r="W1" s="20">
        <f t="shared" si="0"/>
        <v>46111</v>
      </c>
      <c r="X1" s="20">
        <f t="shared" si="0"/>
        <v>46118</v>
      </c>
      <c r="Y1" s="20">
        <f t="shared" si="0"/>
        <v>46125</v>
      </c>
      <c r="Z1" s="20">
        <f t="shared" si="0"/>
        <v>46132</v>
      </c>
      <c r="AA1" s="20">
        <f t="shared" si="0"/>
        <v>46139</v>
      </c>
      <c r="AB1" s="20">
        <f t="shared" si="0"/>
        <v>46146</v>
      </c>
      <c r="AC1" s="20">
        <f t="shared" si="0"/>
        <v>46153</v>
      </c>
      <c r="AD1" s="20">
        <f t="shared" si="0"/>
        <v>46160</v>
      </c>
      <c r="AE1" s="20">
        <f t="shared" si="0"/>
        <v>46167</v>
      </c>
      <c r="AF1" s="20">
        <f t="shared" si="0"/>
        <v>46174</v>
      </c>
      <c r="AG1" s="20">
        <f t="shared" si="0"/>
        <v>46181</v>
      </c>
      <c r="AH1" s="20">
        <f t="shared" si="0"/>
        <v>46188</v>
      </c>
      <c r="AI1" s="20">
        <f t="shared" si="0"/>
        <v>46195</v>
      </c>
      <c r="AJ1" s="20">
        <f t="shared" si="0"/>
        <v>46202</v>
      </c>
      <c r="AK1" s="20">
        <f t="shared" si="0"/>
        <v>46209</v>
      </c>
      <c r="AL1" s="20">
        <f t="shared" si="0"/>
        <v>46216</v>
      </c>
      <c r="AM1" s="20">
        <f t="shared" si="0"/>
        <v>46223</v>
      </c>
      <c r="AN1" s="20">
        <f t="shared" si="0"/>
        <v>46230</v>
      </c>
      <c r="AO1" s="20">
        <f t="shared" si="0"/>
        <v>46237</v>
      </c>
      <c r="AP1" s="20">
        <f t="shared" si="0"/>
        <v>46244</v>
      </c>
      <c r="AQ1" s="20">
        <f t="shared" si="0"/>
        <v>46251</v>
      </c>
      <c r="AR1" s="20">
        <f t="shared" si="0"/>
        <v>46258</v>
      </c>
      <c r="AS1" s="20">
        <f t="shared" si="0"/>
        <v>46265</v>
      </c>
      <c r="AT1" s="20">
        <f t="shared" ref="AT1:CK1" si="1">AS1+7</f>
        <v>46272</v>
      </c>
      <c r="AU1" s="20">
        <f t="shared" si="1"/>
        <v>46279</v>
      </c>
      <c r="AV1" s="20">
        <f t="shared" si="1"/>
        <v>46286</v>
      </c>
      <c r="AW1" s="20">
        <f t="shared" si="1"/>
        <v>46293</v>
      </c>
      <c r="AX1" s="20">
        <f t="shared" si="1"/>
        <v>46300</v>
      </c>
      <c r="AY1" s="20">
        <f t="shared" si="1"/>
        <v>46307</v>
      </c>
      <c r="AZ1" s="20">
        <f t="shared" si="1"/>
        <v>46314</v>
      </c>
      <c r="BA1" s="20">
        <f t="shared" si="1"/>
        <v>46321</v>
      </c>
      <c r="BB1" s="20">
        <f t="shared" si="1"/>
        <v>46328</v>
      </c>
      <c r="BC1" s="20">
        <f t="shared" si="1"/>
        <v>46335</v>
      </c>
      <c r="BD1" s="20">
        <f t="shared" si="1"/>
        <v>46342</v>
      </c>
      <c r="BE1" s="20">
        <f t="shared" si="1"/>
        <v>46349</v>
      </c>
      <c r="BF1" s="20">
        <f t="shared" si="1"/>
        <v>46356</v>
      </c>
      <c r="BG1" s="20">
        <f t="shared" si="1"/>
        <v>46363</v>
      </c>
      <c r="BH1" s="20">
        <f t="shared" si="1"/>
        <v>46370</v>
      </c>
      <c r="BI1" s="20">
        <f t="shared" si="1"/>
        <v>46377</v>
      </c>
      <c r="BJ1" s="20">
        <f t="shared" si="1"/>
        <v>46384</v>
      </c>
      <c r="BK1" s="20">
        <f t="shared" si="1"/>
        <v>46391</v>
      </c>
      <c r="BL1" s="20">
        <f t="shared" si="1"/>
        <v>46398</v>
      </c>
      <c r="BM1" s="20">
        <f t="shared" si="1"/>
        <v>46405</v>
      </c>
      <c r="BN1" s="20">
        <f t="shared" si="1"/>
        <v>46412</v>
      </c>
      <c r="BO1" s="20">
        <f t="shared" si="1"/>
        <v>46419</v>
      </c>
      <c r="BP1" s="20">
        <f t="shared" si="1"/>
        <v>46426</v>
      </c>
      <c r="BQ1" s="20">
        <f t="shared" si="1"/>
        <v>46433</v>
      </c>
      <c r="BR1" s="20">
        <f t="shared" si="1"/>
        <v>46440</v>
      </c>
      <c r="BS1" s="20">
        <f t="shared" si="1"/>
        <v>46447</v>
      </c>
      <c r="BT1" s="20">
        <f t="shared" si="1"/>
        <v>46454</v>
      </c>
      <c r="BU1" s="20">
        <f t="shared" si="1"/>
        <v>46461</v>
      </c>
      <c r="BV1" s="20">
        <f t="shared" si="1"/>
        <v>46468</v>
      </c>
      <c r="BW1" s="20">
        <f t="shared" si="1"/>
        <v>46475</v>
      </c>
      <c r="BX1" s="20">
        <f t="shared" si="1"/>
        <v>46482</v>
      </c>
      <c r="BY1" s="20">
        <f t="shared" si="1"/>
        <v>46489</v>
      </c>
      <c r="BZ1" s="20">
        <f t="shared" si="1"/>
        <v>46496</v>
      </c>
      <c r="CA1" s="20">
        <f t="shared" si="1"/>
        <v>46503</v>
      </c>
      <c r="CB1" s="20">
        <f t="shared" si="1"/>
        <v>46510</v>
      </c>
      <c r="CC1" s="20">
        <f t="shared" si="1"/>
        <v>46517</v>
      </c>
      <c r="CD1" s="20">
        <f t="shared" si="1"/>
        <v>46524</v>
      </c>
      <c r="CE1" s="20">
        <f t="shared" si="1"/>
        <v>46531</v>
      </c>
      <c r="CF1" s="20">
        <f t="shared" si="1"/>
        <v>46538</v>
      </c>
      <c r="CG1" s="20">
        <f t="shared" si="1"/>
        <v>46545</v>
      </c>
      <c r="CH1" s="20">
        <f t="shared" si="1"/>
        <v>46552</v>
      </c>
      <c r="CI1" s="20">
        <f t="shared" si="1"/>
        <v>46559</v>
      </c>
      <c r="CJ1" s="20">
        <f t="shared" si="1"/>
        <v>46566</v>
      </c>
      <c r="CK1" s="20">
        <f t="shared" si="1"/>
        <v>46573</v>
      </c>
      <c r="CL1" s="20">
        <f t="shared" ref="CL1:DA1" si="2">CK1+7</f>
        <v>46580</v>
      </c>
      <c r="CM1" s="20">
        <f t="shared" si="2"/>
        <v>46587</v>
      </c>
      <c r="CN1" s="20">
        <f t="shared" si="2"/>
        <v>46594</v>
      </c>
      <c r="CO1" s="20">
        <f t="shared" si="2"/>
        <v>46601</v>
      </c>
      <c r="CP1" s="20">
        <f t="shared" si="2"/>
        <v>46608</v>
      </c>
      <c r="CQ1" s="20">
        <f t="shared" si="2"/>
        <v>46615</v>
      </c>
      <c r="CR1" s="20">
        <f t="shared" si="2"/>
        <v>46622</v>
      </c>
      <c r="CS1" s="20">
        <f t="shared" si="2"/>
        <v>46629</v>
      </c>
      <c r="CT1" s="20">
        <f t="shared" si="2"/>
        <v>46636</v>
      </c>
      <c r="CU1" s="20">
        <f t="shared" si="2"/>
        <v>46643</v>
      </c>
      <c r="CV1" s="20">
        <f t="shared" si="2"/>
        <v>46650</v>
      </c>
      <c r="CW1" s="20">
        <f t="shared" si="2"/>
        <v>46657</v>
      </c>
      <c r="CX1" s="20">
        <f t="shared" si="2"/>
        <v>46664</v>
      </c>
      <c r="CY1" s="20">
        <f t="shared" si="2"/>
        <v>46671</v>
      </c>
      <c r="CZ1" s="20">
        <f t="shared" si="2"/>
        <v>46678</v>
      </c>
      <c r="DA1" s="20">
        <f t="shared" si="2"/>
        <v>46685</v>
      </c>
      <c r="DB1" s="20"/>
      <c r="DC1" s="20"/>
      <c r="DD1" s="20"/>
      <c r="DE1" s="20"/>
      <c r="DF1" s="20"/>
      <c r="DG1" s="20"/>
      <c r="DH1" s="20"/>
      <c r="DI1" s="20"/>
      <c r="DJ1" s="20"/>
      <c r="DK1" s="20"/>
      <c r="DL1" s="20"/>
      <c r="DM1" s="20"/>
      <c r="DN1" s="20"/>
      <c r="DO1" s="20"/>
      <c r="DP1" s="20"/>
      <c r="DQ1" s="20"/>
      <c r="DR1" s="20"/>
      <c r="DS1" s="20"/>
      <c r="DT1" s="20"/>
      <c r="DU1" s="20"/>
      <c r="DV1" s="20"/>
    </row>
    <row r="2" spans="1:126" x14ac:dyDescent="0.25">
      <c r="A2" s="21" t="s">
        <v>41</v>
      </c>
      <c r="B2">
        <v>1</v>
      </c>
      <c r="C2">
        <f>B2+1</f>
        <v>2</v>
      </c>
      <c r="D2">
        <f t="shared" ref="D2:AS2" si="3">C2+1</f>
        <v>3</v>
      </c>
      <c r="E2">
        <f t="shared" si="3"/>
        <v>4</v>
      </c>
      <c r="F2">
        <f t="shared" si="3"/>
        <v>5</v>
      </c>
      <c r="G2">
        <f t="shared" si="3"/>
        <v>6</v>
      </c>
      <c r="H2">
        <f t="shared" si="3"/>
        <v>7</v>
      </c>
      <c r="I2">
        <f t="shared" si="3"/>
        <v>8</v>
      </c>
      <c r="J2">
        <f t="shared" si="3"/>
        <v>9</v>
      </c>
      <c r="K2">
        <f t="shared" si="3"/>
        <v>10</v>
      </c>
      <c r="L2">
        <f t="shared" si="3"/>
        <v>11</v>
      </c>
      <c r="M2">
        <f t="shared" si="3"/>
        <v>12</v>
      </c>
      <c r="N2">
        <f t="shared" si="3"/>
        <v>13</v>
      </c>
      <c r="O2">
        <f t="shared" si="3"/>
        <v>14</v>
      </c>
      <c r="P2">
        <f t="shared" si="3"/>
        <v>15</v>
      </c>
      <c r="Q2">
        <f t="shared" si="3"/>
        <v>16</v>
      </c>
      <c r="R2">
        <f t="shared" si="3"/>
        <v>17</v>
      </c>
      <c r="S2">
        <f t="shared" si="3"/>
        <v>18</v>
      </c>
      <c r="T2">
        <f t="shared" si="3"/>
        <v>19</v>
      </c>
      <c r="U2">
        <f t="shared" si="3"/>
        <v>20</v>
      </c>
      <c r="V2">
        <f t="shared" si="3"/>
        <v>21</v>
      </c>
      <c r="W2">
        <f t="shared" si="3"/>
        <v>22</v>
      </c>
      <c r="X2">
        <f t="shared" si="3"/>
        <v>23</v>
      </c>
      <c r="Y2">
        <f t="shared" si="3"/>
        <v>24</v>
      </c>
      <c r="Z2">
        <f t="shared" si="3"/>
        <v>25</v>
      </c>
      <c r="AA2">
        <f t="shared" si="3"/>
        <v>26</v>
      </c>
      <c r="AB2">
        <f t="shared" si="3"/>
        <v>27</v>
      </c>
      <c r="AC2">
        <f t="shared" si="3"/>
        <v>28</v>
      </c>
      <c r="AD2">
        <f t="shared" si="3"/>
        <v>29</v>
      </c>
      <c r="AE2">
        <f t="shared" si="3"/>
        <v>30</v>
      </c>
      <c r="AF2">
        <f t="shared" si="3"/>
        <v>31</v>
      </c>
      <c r="AG2">
        <f t="shared" si="3"/>
        <v>32</v>
      </c>
      <c r="AH2">
        <f t="shared" si="3"/>
        <v>33</v>
      </c>
      <c r="AI2">
        <f t="shared" si="3"/>
        <v>34</v>
      </c>
      <c r="AJ2">
        <f t="shared" si="3"/>
        <v>35</v>
      </c>
      <c r="AK2">
        <f t="shared" si="3"/>
        <v>36</v>
      </c>
      <c r="AL2">
        <f t="shared" si="3"/>
        <v>37</v>
      </c>
      <c r="AM2">
        <f t="shared" si="3"/>
        <v>38</v>
      </c>
      <c r="AN2">
        <f t="shared" si="3"/>
        <v>39</v>
      </c>
      <c r="AO2">
        <f t="shared" si="3"/>
        <v>40</v>
      </c>
      <c r="AP2">
        <f t="shared" si="3"/>
        <v>41</v>
      </c>
      <c r="AQ2">
        <f t="shared" si="3"/>
        <v>42</v>
      </c>
      <c r="AR2">
        <f t="shared" si="3"/>
        <v>43</v>
      </c>
      <c r="AS2">
        <f t="shared" si="3"/>
        <v>44</v>
      </c>
      <c r="AT2">
        <f t="shared" ref="AT2:CK2" si="4">AS2+1</f>
        <v>45</v>
      </c>
      <c r="AU2">
        <f t="shared" si="4"/>
        <v>46</v>
      </c>
      <c r="AV2">
        <f t="shared" si="4"/>
        <v>47</v>
      </c>
      <c r="AW2">
        <f t="shared" si="4"/>
        <v>48</v>
      </c>
      <c r="AX2">
        <f t="shared" si="4"/>
        <v>49</v>
      </c>
      <c r="AY2">
        <f t="shared" si="4"/>
        <v>50</v>
      </c>
      <c r="AZ2">
        <f t="shared" si="4"/>
        <v>51</v>
      </c>
      <c r="BA2">
        <f t="shared" si="4"/>
        <v>52</v>
      </c>
      <c r="BB2">
        <f t="shared" si="4"/>
        <v>53</v>
      </c>
      <c r="BC2">
        <f t="shared" si="4"/>
        <v>54</v>
      </c>
      <c r="BD2">
        <f t="shared" si="4"/>
        <v>55</v>
      </c>
      <c r="BE2">
        <f t="shared" si="4"/>
        <v>56</v>
      </c>
      <c r="BF2">
        <f t="shared" si="4"/>
        <v>57</v>
      </c>
      <c r="BG2">
        <f t="shared" si="4"/>
        <v>58</v>
      </c>
      <c r="BH2">
        <f t="shared" si="4"/>
        <v>59</v>
      </c>
      <c r="BI2">
        <f t="shared" si="4"/>
        <v>60</v>
      </c>
      <c r="BJ2">
        <f t="shared" si="4"/>
        <v>61</v>
      </c>
      <c r="BK2">
        <f t="shared" si="4"/>
        <v>62</v>
      </c>
      <c r="BL2">
        <f t="shared" si="4"/>
        <v>63</v>
      </c>
      <c r="BM2">
        <f t="shared" si="4"/>
        <v>64</v>
      </c>
      <c r="BN2">
        <f t="shared" si="4"/>
        <v>65</v>
      </c>
      <c r="BO2">
        <f t="shared" si="4"/>
        <v>66</v>
      </c>
      <c r="BP2">
        <f t="shared" si="4"/>
        <v>67</v>
      </c>
      <c r="BQ2">
        <f t="shared" si="4"/>
        <v>68</v>
      </c>
      <c r="BR2">
        <f t="shared" si="4"/>
        <v>69</v>
      </c>
      <c r="BS2">
        <f t="shared" si="4"/>
        <v>70</v>
      </c>
      <c r="BT2">
        <f t="shared" si="4"/>
        <v>71</v>
      </c>
      <c r="BU2">
        <f t="shared" si="4"/>
        <v>72</v>
      </c>
      <c r="BV2">
        <f t="shared" si="4"/>
        <v>73</v>
      </c>
      <c r="BW2">
        <f t="shared" si="4"/>
        <v>74</v>
      </c>
      <c r="BX2">
        <f t="shared" si="4"/>
        <v>75</v>
      </c>
      <c r="BY2">
        <f t="shared" si="4"/>
        <v>76</v>
      </c>
      <c r="BZ2">
        <f t="shared" si="4"/>
        <v>77</v>
      </c>
      <c r="CA2">
        <f t="shared" si="4"/>
        <v>78</v>
      </c>
      <c r="CB2">
        <f t="shared" si="4"/>
        <v>79</v>
      </c>
      <c r="CC2">
        <f t="shared" si="4"/>
        <v>80</v>
      </c>
      <c r="CD2">
        <f t="shared" si="4"/>
        <v>81</v>
      </c>
      <c r="CE2">
        <f t="shared" si="4"/>
        <v>82</v>
      </c>
      <c r="CF2">
        <f t="shared" si="4"/>
        <v>83</v>
      </c>
      <c r="CG2">
        <f t="shared" si="4"/>
        <v>84</v>
      </c>
      <c r="CH2">
        <f t="shared" si="4"/>
        <v>85</v>
      </c>
      <c r="CI2">
        <f t="shared" si="4"/>
        <v>86</v>
      </c>
      <c r="CJ2">
        <f t="shared" si="4"/>
        <v>87</v>
      </c>
      <c r="CK2">
        <f t="shared" si="4"/>
        <v>88</v>
      </c>
      <c r="CL2">
        <f t="shared" ref="CL2:DA2" si="5">CK2+1</f>
        <v>89</v>
      </c>
      <c r="CM2">
        <f t="shared" si="5"/>
        <v>90</v>
      </c>
      <c r="CN2">
        <f t="shared" si="5"/>
        <v>91</v>
      </c>
      <c r="CO2">
        <f t="shared" si="5"/>
        <v>92</v>
      </c>
      <c r="CP2">
        <f t="shared" si="5"/>
        <v>93</v>
      </c>
      <c r="CQ2">
        <f t="shared" si="5"/>
        <v>94</v>
      </c>
      <c r="CR2">
        <f t="shared" si="5"/>
        <v>95</v>
      </c>
      <c r="CS2">
        <f t="shared" si="5"/>
        <v>96</v>
      </c>
      <c r="CT2">
        <f t="shared" si="5"/>
        <v>97</v>
      </c>
      <c r="CU2">
        <f t="shared" si="5"/>
        <v>98</v>
      </c>
      <c r="CV2">
        <f t="shared" si="5"/>
        <v>99</v>
      </c>
      <c r="CW2">
        <f t="shared" si="5"/>
        <v>100</v>
      </c>
      <c r="CX2">
        <f t="shared" si="5"/>
        <v>101</v>
      </c>
      <c r="CY2">
        <f t="shared" si="5"/>
        <v>102</v>
      </c>
      <c r="CZ2">
        <f t="shared" si="5"/>
        <v>103</v>
      </c>
      <c r="DA2">
        <f t="shared" si="5"/>
        <v>104</v>
      </c>
    </row>
    <row r="3" spans="1:126" x14ac:dyDescent="0.25">
      <c r="A3" s="10" t="s">
        <v>0</v>
      </c>
      <c r="B3" s="22"/>
      <c r="C3" s="22"/>
      <c r="D3" s="22"/>
      <c r="E3" s="23"/>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26" x14ac:dyDescent="0.25">
      <c r="A4" s="10" t="s">
        <v>42</v>
      </c>
      <c r="B4" s="4"/>
      <c r="C4" s="4"/>
      <c r="D4" s="4"/>
      <c r="E4" s="22"/>
      <c r="F4" s="22"/>
      <c r="G4" s="22"/>
      <c r="H4" s="22"/>
      <c r="I4" s="4"/>
      <c r="J4" s="4"/>
      <c r="K4" s="22"/>
      <c r="L4" s="22"/>
      <c r="M4" s="22"/>
      <c r="N4" s="22"/>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26" x14ac:dyDescent="0.25">
      <c r="A5" s="10" t="s">
        <v>23</v>
      </c>
      <c r="B5" s="4"/>
      <c r="C5" s="4"/>
      <c r="D5" s="4"/>
      <c r="E5" s="22"/>
      <c r="F5" s="22"/>
      <c r="G5" s="22"/>
      <c r="H5" s="22"/>
      <c r="I5" s="4"/>
      <c r="J5" s="4"/>
      <c r="K5" s="22"/>
      <c r="L5" s="22"/>
      <c r="M5" s="22"/>
      <c r="N5" s="22"/>
      <c r="O5" s="22"/>
      <c r="P5" s="22"/>
      <c r="Q5" s="22"/>
      <c r="R5" s="22"/>
      <c r="S5" s="22"/>
      <c r="T5" s="22"/>
      <c r="U5" s="22"/>
      <c r="V5" s="22"/>
      <c r="W5" s="22"/>
      <c r="X5" s="22"/>
      <c r="Y5" s="22"/>
      <c r="Z5" s="22"/>
      <c r="AA5" s="22"/>
      <c r="AB5" s="22"/>
      <c r="AC5" s="22"/>
      <c r="AD5" s="22"/>
      <c r="AE5" s="22"/>
      <c r="AF5" s="22"/>
      <c r="AG5" s="22"/>
      <c r="AH5" s="22"/>
      <c r="AI5" s="22"/>
      <c r="AJ5" s="22"/>
      <c r="AK5" s="4"/>
      <c r="AL5" s="4"/>
      <c r="AM5" s="4"/>
      <c r="AN5" s="4"/>
      <c r="AO5" s="22"/>
      <c r="AP5" s="22"/>
      <c r="AQ5" s="22"/>
      <c r="AR5" s="22"/>
      <c r="AS5" s="22"/>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26" x14ac:dyDescent="0.25">
      <c r="A6" s="10" t="s">
        <v>44</v>
      </c>
      <c r="B6" s="4"/>
      <c r="C6" s="4"/>
      <c r="D6" s="4"/>
      <c r="E6" s="4"/>
      <c r="F6" s="4"/>
      <c r="G6" s="4"/>
      <c r="H6" s="4"/>
      <c r="I6" s="4"/>
      <c r="J6" s="4"/>
      <c r="K6" s="4"/>
      <c r="L6" s="4"/>
      <c r="M6" s="4"/>
      <c r="N6" s="4"/>
      <c r="O6" s="4"/>
      <c r="P6" s="4"/>
      <c r="Q6" s="4"/>
      <c r="R6" s="4"/>
      <c r="S6" s="4"/>
      <c r="T6" s="4"/>
      <c r="U6" s="4"/>
      <c r="V6" s="4"/>
      <c r="W6" s="4"/>
      <c r="X6" s="22"/>
      <c r="Y6" s="22"/>
      <c r="Z6" s="22"/>
      <c r="AA6" s="22"/>
      <c r="AB6" s="22"/>
      <c r="AC6" s="22"/>
      <c r="AD6" s="22"/>
      <c r="AE6" s="22"/>
      <c r="AF6" s="22"/>
      <c r="AG6" s="22"/>
      <c r="AH6" s="22"/>
      <c r="AI6" s="22"/>
      <c r="AJ6" s="22"/>
      <c r="AK6" s="4"/>
      <c r="AL6" s="4"/>
      <c r="AM6" s="4"/>
      <c r="AN6" s="4"/>
      <c r="AO6" s="22"/>
      <c r="AP6" s="22"/>
      <c r="AQ6" s="22"/>
      <c r="AR6" s="22"/>
      <c r="AS6" s="22"/>
      <c r="AT6" s="22"/>
      <c r="AU6" s="22"/>
      <c r="AV6" s="22"/>
      <c r="AW6" s="22"/>
      <c r="AX6" s="22"/>
      <c r="AY6" s="22"/>
      <c r="AZ6" s="22"/>
      <c r="BA6" s="22"/>
      <c r="BB6" s="22"/>
      <c r="BC6" s="22"/>
      <c r="BD6" s="22"/>
      <c r="BE6" s="22"/>
      <c r="BF6" s="22"/>
      <c r="BG6" s="22"/>
      <c r="BH6" s="22"/>
      <c r="BI6" s="4"/>
      <c r="BJ6" s="4"/>
      <c r="BK6" s="22"/>
      <c r="BL6" s="22"/>
      <c r="BM6" s="22"/>
      <c r="BN6" s="22"/>
      <c r="BO6" s="22"/>
      <c r="BP6" s="22"/>
      <c r="BQ6" s="22"/>
      <c r="BR6" s="22"/>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26" x14ac:dyDescent="0.25">
      <c r="A7" s="10" t="s">
        <v>18</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22"/>
      <c r="BT7" s="22"/>
      <c r="BU7" s="22"/>
      <c r="BV7" s="22"/>
      <c r="BW7" s="22"/>
      <c r="BX7" s="22"/>
      <c r="BY7" s="22"/>
      <c r="BZ7" s="22"/>
      <c r="CA7" s="22"/>
      <c r="CB7" s="22"/>
      <c r="CC7" s="22"/>
      <c r="CD7" s="22"/>
      <c r="CE7" s="22"/>
      <c r="CF7" s="22"/>
      <c r="CG7" s="4"/>
      <c r="CH7" s="4"/>
      <c r="CI7" s="4"/>
      <c r="CJ7" s="4"/>
      <c r="CK7" s="4"/>
      <c r="CL7" s="4"/>
      <c r="CM7" s="4"/>
      <c r="CN7" s="4"/>
      <c r="CO7" s="4"/>
      <c r="CP7" s="4"/>
      <c r="CQ7" s="4"/>
      <c r="CR7" s="4"/>
      <c r="CS7" s="4"/>
      <c r="CT7" s="4"/>
      <c r="CU7" s="4"/>
      <c r="CV7" s="4"/>
      <c r="CW7" s="4"/>
      <c r="CX7" s="4"/>
      <c r="CY7" s="4"/>
      <c r="CZ7" s="4"/>
      <c r="DA7" s="4"/>
    </row>
    <row r="8" spans="1:126" x14ac:dyDescent="0.25">
      <c r="A8" s="10" t="s">
        <v>8</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22"/>
      <c r="CH8" s="22"/>
      <c r="CI8" s="22"/>
      <c r="CJ8" s="22"/>
      <c r="CK8" s="4"/>
      <c r="CL8" s="4"/>
      <c r="CM8" s="4"/>
      <c r="CN8" s="4"/>
      <c r="CO8" s="22"/>
      <c r="CP8" s="22"/>
      <c r="CQ8" s="22"/>
      <c r="CR8" s="22"/>
      <c r="CS8" s="22"/>
      <c r="CT8" s="22"/>
      <c r="CU8" s="22"/>
      <c r="CV8" s="22"/>
      <c r="CW8" s="22"/>
      <c r="CX8" s="22"/>
      <c r="CY8" s="22"/>
      <c r="CZ8" s="22"/>
      <c r="DA8" s="22"/>
    </row>
    <row r="9" spans="1:126" x14ac:dyDescent="0.25">
      <c r="A9" s="10" t="s">
        <v>9</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0F763859383F441B8BA3A79E5815C92" ma:contentTypeVersion="11" ma:contentTypeDescription="Loo uus dokument" ma:contentTypeScope="" ma:versionID="7adff50bd630efea945357ecdafaae81">
  <xsd:schema xmlns:xsd="http://www.w3.org/2001/XMLSchema" xmlns:xs="http://www.w3.org/2001/XMLSchema" xmlns:p="http://schemas.microsoft.com/office/2006/metadata/properties" xmlns:ns2="81eb9765-ced4-401c-9945-776030c883ef" xmlns:ns3="ef4b67cf-7bca-4035-920e-00e7ba5d7021" targetNamespace="http://schemas.microsoft.com/office/2006/metadata/properties" ma:root="true" ma:fieldsID="0b45a6d06ed963b3a33bdff2698b3f4f" ns2:_="" ns3:_="">
    <xsd:import namespace="81eb9765-ced4-401c-9945-776030c883ef"/>
    <xsd:import namespace="ef4b67cf-7bca-4035-920e-00e7ba5d70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b9765-ced4-401c-9945-776030c88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4b67cf-7bca-4035-920e-00e7ba5d70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1cfeb2-45b7-443e-a057-c30bbb538ee6}" ma:internalName="TaxCatchAll" ma:showField="CatchAllData" ma:web="ef4b67cf-7bca-4035-920e-00e7ba5d70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4b67cf-7bca-4035-920e-00e7ba5d7021" xsi:nil="true"/>
    <lcf76f155ced4ddcb4097134ff3c332f xmlns="81eb9765-ced4-401c-9945-776030c883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1958F-4F6B-4BC0-BA11-B358892FE177}"/>
</file>

<file path=customXml/itemProps2.xml><?xml version="1.0" encoding="utf-8"?>
<ds:datastoreItem xmlns:ds="http://schemas.openxmlformats.org/officeDocument/2006/customXml" ds:itemID="{D4377E82-E1FA-4A57-9C8D-FDF2590EFF60}"/>
</file>

<file path=customXml/itemProps3.xml><?xml version="1.0" encoding="utf-8"?>
<ds:datastoreItem xmlns:ds="http://schemas.openxmlformats.org/officeDocument/2006/customXml" ds:itemID="{95C9CBE2-9741-498C-ACA1-77B505D979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Eelarve</vt:lpstr>
      <vt:lpstr>Selgitused</vt:lpstr>
      <vt:lpstr>Ajakava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Janno Järve</dc:creator>
  <cp:lastModifiedBy>Astrid Liira - ETAG</cp:lastModifiedBy>
  <dcterms:created xsi:type="dcterms:W3CDTF">2025-08-19T13:15:52Z</dcterms:created>
  <dcterms:modified xsi:type="dcterms:W3CDTF">2025-09-26T11:20:07Z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2025-09-26T11:19:45Z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281cc5a1-d5a3-484d-965b-3060029082e5</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0x01010080F763859383F441B8BA3A79E5815C92</vt:lpwstr>
  </property>
  <property fmtid="{D5CDD505-2E9C-101B-9397-08002B2CF9AE}" pid="11" name="MediaServiceImageTags">
    <vt:lpwstr/>
  </property>
</Properties>
</file>